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mirjamodekerken/Downloads/"/>
    </mc:Choice>
  </mc:AlternateContent>
  <xr:revisionPtr revIDLastSave="0" documentId="8_{A12904A7-1ED1-5442-94C3-57BA0E2BCBD4}" xr6:coauthVersionLast="47" xr6:coauthVersionMax="47" xr10:uidLastSave="{00000000-0000-0000-0000-000000000000}"/>
  <workbookProtection workbookAlgorithmName="SHA-512" workbookHashValue="211lneLCaEhnl6cyqIYl3vhBBmgU59Z98I2lWewxxAf68rmJJrba9IgtOTE2DElZ+79UKEqCsXoKQ+YWJC0SOg==" workbookSaltValue="OwGAvLsnN04sZsero2WejA==" workbookSpinCount="100000" lockStructure="1"/>
  <bookViews>
    <workbookView xWindow="0" yWindow="500" windowWidth="23260" windowHeight="12580" xr2:uid="{CD52F680-699D-4D5F-93A0-210FBA542BCA}"/>
  </bookViews>
  <sheets>
    <sheet name="Template" sheetId="4" r:id="rId1"/>
    <sheet name="Uitwerking"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0" i="4" l="1"/>
  <c r="D27" i="4" l="1"/>
  <c r="D26" i="4"/>
  <c r="D25" i="4"/>
  <c r="D24" i="4"/>
  <c r="C21" i="4" l="1"/>
  <c r="B20" i="4"/>
  <c r="B21" i="4"/>
  <c r="D33" i="4"/>
  <c r="D34" i="4"/>
  <c r="D35" i="4"/>
  <c r="D38" i="4"/>
  <c r="D39" i="4"/>
  <c r="D40" i="4"/>
  <c r="D7" i="4"/>
  <c r="D8" i="4"/>
  <c r="B27" i="4" l="1"/>
  <c r="C27" i="4"/>
  <c r="C13" i="4"/>
  <c r="C20" i="4" s="1"/>
  <c r="B44" i="4" l="1"/>
  <c r="B45" i="4" s="1"/>
  <c r="C49" i="4" l="1"/>
  <c r="D20" i="4"/>
  <c r="C14" i="4"/>
  <c r="B14" i="4"/>
  <c r="B49" i="4" s="1"/>
  <c r="D30" i="4" l="1"/>
  <c r="D45" i="4"/>
  <c r="D49" i="4" l="1"/>
  <c r="D52" i="4" l="1"/>
  <c r="D53" i="4" s="1"/>
  <c r="D54" i="4" s="1"/>
</calcChain>
</file>

<file path=xl/sharedStrings.xml><?xml version="1.0" encoding="utf-8"?>
<sst xmlns="http://schemas.openxmlformats.org/spreadsheetml/2006/main" count="132" uniqueCount="72">
  <si>
    <t>Rekentool overgang Hospitality CAO</t>
  </si>
  <si>
    <t>Naam</t>
  </si>
  <si>
    <t>Personeelsnummer</t>
  </si>
  <si>
    <t>Datum opstellen berekening</t>
  </si>
  <si>
    <t>Datum overgang</t>
  </si>
  <si>
    <t>Referteperiode</t>
  </si>
  <si>
    <t>Begindatum</t>
  </si>
  <si>
    <t>Einddatum</t>
  </si>
  <si>
    <t>Aantal maanden</t>
  </si>
  <si>
    <r>
      <t xml:space="preserve">Referteperiode voor corona </t>
    </r>
    <r>
      <rPr>
        <i/>
        <sz val="11"/>
        <color theme="1"/>
        <rFont val="Calibri"/>
        <family val="2"/>
        <scheme val="minor"/>
      </rPr>
      <t>(tot 01-03-2020)</t>
    </r>
  </si>
  <si>
    <r>
      <t xml:space="preserve">Referteperiode na corona </t>
    </r>
    <r>
      <rPr>
        <i/>
        <sz val="11"/>
        <color theme="1"/>
        <rFont val="Calibri"/>
        <family val="2"/>
        <scheme val="minor"/>
      </rPr>
      <t>(vanaf 01-12-2021)</t>
    </r>
  </si>
  <si>
    <t>Contractgegevens</t>
  </si>
  <si>
    <t>Catering</t>
  </si>
  <si>
    <t>Hospitality</t>
  </si>
  <si>
    <t>Functie</t>
  </si>
  <si>
    <t>Schaal</t>
  </si>
  <si>
    <r>
      <t xml:space="preserve">Arbeidsduur </t>
    </r>
    <r>
      <rPr>
        <i/>
        <sz val="11"/>
        <color theme="1"/>
        <rFont val="Calibri"/>
        <family val="2"/>
        <scheme val="minor"/>
      </rPr>
      <t>(fulltime)</t>
    </r>
  </si>
  <si>
    <t>Arbeidsduur werknemer (uren per week)</t>
  </si>
  <si>
    <t>Arbeidsduur werknemer (uren per jaar)</t>
  </si>
  <si>
    <t>Gaat de werknemer over van vast naar variabel rooster?</t>
  </si>
  <si>
    <t>Salarisgegevens</t>
  </si>
  <si>
    <t>Verschil per jaar</t>
  </si>
  <si>
    <t>Salaris per maand bij fulltime</t>
  </si>
  <si>
    <t>(Rest)vereveningstoeslag per maand bij fulltime</t>
  </si>
  <si>
    <t>Salaris per jaar obv arbeidsduur werknemer</t>
  </si>
  <si>
    <t>Onregelmatigheidstoeslag in referteperiode</t>
  </si>
  <si>
    <t>ORT vast</t>
  </si>
  <si>
    <t>ORT variabel</t>
  </si>
  <si>
    <t>Nachttoeslag</t>
  </si>
  <si>
    <t>Toeslag per jaar</t>
  </si>
  <si>
    <t>Feestdagen</t>
  </si>
  <si>
    <t>Compensatie feestdagen</t>
  </si>
  <si>
    <t>Toeslagen waarover vakantiegeld wordt opgebouwd (bedrag per jaar)</t>
  </si>
  <si>
    <t>Toeslagen waarover geen vakantiegeld wordt opgebouwd (bedrag per jaar)</t>
  </si>
  <si>
    <t>ADV leeftijdsdagen</t>
  </si>
  <si>
    <t>Uren per jaar (fulltime)</t>
  </si>
  <si>
    <t>Uren per jaar (arbeidsduur werknemer)</t>
  </si>
  <si>
    <t>Bedrag per jaar</t>
  </si>
  <si>
    <t>Vakantiegeld</t>
  </si>
  <si>
    <t>Percentage</t>
  </si>
  <si>
    <t>bedrag per jaar</t>
  </si>
  <si>
    <t>Resultaat</t>
  </si>
  <si>
    <t xml:space="preserve">Verschil per jaar: </t>
  </si>
  <si>
    <t xml:space="preserve">Persoonlijke toeslag per jaar: </t>
  </si>
  <si>
    <t xml:space="preserve">Persoonlijke toeslag per maand: </t>
  </si>
  <si>
    <t>Uitwerking</t>
  </si>
  <si>
    <t>Vul de referteperiode voor corona alleen in wanneer de referteperiode ná corona korter is dan 12 maanden en de medewerker vóór 1 maart 2020 indienst is getreden.
Vul hier de begindatum en de einddatum in van de referteperiode tot en met uiterlijk 29 februari 2020. Het aantal maanden wordt automatisch berekend.
* Begindatum: vul hier altijd de 1e van de maand.
* Einddatum: vul hier altijd de laatste kalenderdag van de maand (29-2-2020)</t>
  </si>
  <si>
    <t>Vul hier de begindatum en de einddatum in van de referteperiode vanaf 1 december 2021. Het aantal maanden wordt automatisch berekend.
* Begindatum: vul hier altijd de 1e van de maand.
* Einddatum: vul hier altijd de laatste kalenderdag van de maand.
Als de referteperiode na Corona korter is dan twaalf maanden, vul dan ook de referteperiode vóór corona in (tenzij de medewerker pas nadien is getreden).</t>
  </si>
  <si>
    <t>40 bij catering / 38 bij hospitality.</t>
  </si>
  <si>
    <t>Hanteer bij een regiomedewerker de gemiddeld verloonde uren per week over de referteperiode.
Bij Hospitality wordt de arbeidsduur verlaagd met het ATV (basis; 13 dagen).</t>
  </si>
  <si>
    <t>opnemen uren minus ATV opbouw (13 dagen)</t>
  </si>
  <si>
    <t>Zet dit veld op JA indien de werknemer overgaat van een vast rooster (met doorbetaling van feestdagen op basis van vast rooster) naar een variabel rooster waarbij doorbetaling van feestdagen niet vanzelfsprekend is. In dat geval wordt (in de jaarurensystematiek) wordt een feestdag niet vanzelfsprekend doorbetaald.</t>
  </si>
  <si>
    <t>Het fulltime salaris dient minimaal gelijk te zijn. Als dit nu bijvoorbeeld € 2.750,- is in catering tegen 40 uur, dan is dit bij Hospitality ook minimaal € 2.750,- tegen 38 uur.</t>
  </si>
  <si>
    <t>Hier wordt het salaris + eventuele (rest)vereveningstoeslag omgerekend naar een bedrag per jaar op basis van de opgegeven arbeidsduur van de werknemer.</t>
  </si>
  <si>
    <t>Hier kan bij Catering het totaal ontvangen vaste ort worden gevuld over de referteperiode. Hierover wordt vakantiegeld gerekend.</t>
  </si>
  <si>
    <t>Hier kan bij Catering het totaal ontvangen variabele ort worden gevuld over de referteperiode. Dit betreft ook de eventuele feestdagtoeslag.
Hierover wordt geen vakantiegeld gerekend.</t>
  </si>
  <si>
    <t>Hier kan bij Hospitality de nachttoeslag worden gevuld die de medewerker zou hebben ontvangen over de referteperiode. Hierover wordt vakantiegeld gerekend. Op deze wijze kan het verschil tussen huidige en nieuw worden vastgesteld op basis van gelijke criteria.</t>
  </si>
  <si>
    <t xml:space="preserve">Berekent het totaal van ORT en nachttoeslag per jaar. Als de referteperiode korter is dan 12 maanden (bijv. recentere indiensttreding), dan wordt een omrekening gedaan naar een heel jaar. </t>
  </si>
  <si>
    <r>
      <t xml:space="preserve">Indien het veld 'Gaat de werknemer over van vast naar variabel rooster?' met JA wordt gevuld, dan wordt een compensatie berekend van 4 feestdagen tegen 100% loonwaarde.
</t>
    </r>
    <r>
      <rPr>
        <i/>
        <sz val="11"/>
        <rFont val="Calibri"/>
        <family val="2"/>
        <scheme val="minor"/>
      </rPr>
      <t>Formule:</t>
    </r>
    <r>
      <rPr>
        <sz val="11"/>
        <rFont val="Calibri"/>
        <family val="2"/>
        <scheme val="minor"/>
      </rPr>
      <t xml:space="preserve">
(Salaris per jaar obv arbeidsduur werknemer / Arbeidsduur werknemer (uren per jaar))*Arbeidsduur werknemer (uren per week)/5*4</t>
    </r>
  </si>
  <si>
    <t>Dit deel kan gebruikt worden om eventuele overige toeslagen te benoemen waarover vakantiegeld wordt opgebouwd. Geef hierbij het bedrag per jaar op.</t>
  </si>
  <si>
    <t>Dit deel kan gebruikt worden om eventuele overige toeslagen te benoemen waarover geen vakantiegeld wordt opgebouwd. Geef hierbij het bedrag per jaar op.</t>
  </si>
  <si>
    <t>Geef het aantal uur ADV (leeftijd) op volgens het huidige recht (geen toekomst)</t>
  </si>
  <si>
    <t>Hier wordt het aantal uur ADV per jaar berekend op basis van de opgegeven uren per jaar (fulltime) en de de opgegeven arbeidsduur van de werknemer.</t>
  </si>
  <si>
    <t>Bruto maandloon * 12 plus vakantietoeslag * 0,45% = 1 dag ADV. 
1 uur ADV is 0,45%/8 = 0,05625% van het salaris per jaar</t>
  </si>
  <si>
    <t>Vakantiegeld wordt berekend over salaris, (rest)vereveningstoeslag, ORT vast, nachttoeslag (Hospitality) en overige toeslagen waarover vakantiegeld wordt opgebouwd.</t>
  </si>
  <si>
    <t>Als het bedrag hoger is dan nul, dan gaat de medewerker erop vooruit. Er geldt dan geen persoonlijke toeslag.</t>
  </si>
  <si>
    <t>Indien het verschil per jaar kleiner is dan nul, dan geldt een persoonlijke toeslag. Dit bedrag wordt hier op jaarbasis opgegeven. Dit bedrag is inclusief vakantiegeld erbij inbegrepen. Over de PT hoeft niet vakantiegeld te worden gereserveerd en uitbetaald.</t>
  </si>
  <si>
    <t xml:space="preserve">Persoonlijke toeslag per jaar / 12. </t>
  </si>
  <si>
    <t>Salaris per uur</t>
  </si>
  <si>
    <t>Dit is het salaris per uur.
Catering: (salaris per maand bij fulltime + (rest)vereveningstoeslag per maand bij fulltime) / 173,33
Hospitality: (salaris per maand bij fulltime + (rest)vereveningstoeslag per maand bij fulltime) / 164,67</t>
  </si>
  <si>
    <t>Inschalingstoeslag</t>
  </si>
  <si>
    <t>Is het schaalsalaris in het laatst mogelijk functiejaar in deel B lager dan het schaalsalaris in deel A dan ontvangt de werknemer een inschalingstoeslag voor het verschil zodat het salaris in deel B gelijk is aan het salaris dat de werknemer in deel A zou hebben gehad. Deze toeslag wordt geïndexeerd met collectieve verhogingen.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</si>
</sst>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quot;€&quot;\ #,##0.00"/>
  </numFmts>
  <fonts count="11" x14ac:knownFonts="1">
    <font>
      <sz val="11"/>
      <color theme="1"/>
      <name val="Calibri"/>
      <family val="2"/>
      <scheme val="minor"/>
    </font>
    <font>
      <sz val="11"/>
      <color theme="1"/>
      <name val="Calibri"/>
      <family val="2"/>
      <scheme val="minor"/>
    </font>
    <font>
      <i/>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sz val="11"/>
      <color theme="0" tint="-0.34998626667073579"/>
      <name val="Calibri"/>
      <family val="2"/>
      <scheme val="minor"/>
    </font>
    <font>
      <sz val="11"/>
      <name val="Calibri"/>
      <family val="2"/>
      <scheme val="minor"/>
    </font>
    <font>
      <sz val="12"/>
      <color theme="1"/>
      <name val="Calibri Light"/>
      <family val="2"/>
    </font>
    <font>
      <b/>
      <sz val="11"/>
      <name val="Calibri"/>
      <family val="2"/>
      <scheme val="minor"/>
    </font>
    <font>
      <i/>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7" tint="0.79998168889431442"/>
        <bgColor indexed="64"/>
      </patternFill>
    </fill>
  </fills>
  <borders count="11">
    <border>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6795556505021"/>
      </top>
      <bottom/>
      <diagonal/>
    </border>
    <border>
      <left/>
      <right/>
      <top style="thin">
        <color theme="0" tint="-0.14993743705557422"/>
      </top>
      <bottom style="thin">
        <color theme="0" tint="-0.14993743705557422"/>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0691854609822"/>
      </bottom>
      <diagonal/>
    </border>
    <border>
      <left/>
      <right/>
      <top/>
      <bottom style="thin">
        <color theme="0" tint="-0.14993743705557422"/>
      </bottom>
      <diagonal/>
    </border>
    <border>
      <left/>
      <right/>
      <top/>
      <bottom style="thin">
        <color theme="0" tint="-0.1498764000366222"/>
      </bottom>
      <diagonal/>
    </border>
    <border>
      <left/>
      <right/>
      <top style="thin">
        <color theme="0" tint="-0.1498764000366222"/>
      </top>
      <bottom style="thin">
        <color theme="0" tint="-0.1498764000366222"/>
      </bottom>
      <diagonal/>
    </border>
    <border>
      <left/>
      <right/>
      <top style="thin">
        <color theme="0" tint="-0.1498764000366222"/>
      </top>
      <bottom style="thin">
        <color theme="0" tint="-0.14990691854609822"/>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164" fontId="0" fillId="0" borderId="0" xfId="0" applyNumberFormat="1"/>
    <xf numFmtId="10" fontId="0" fillId="0" borderId="0" xfId="2" applyNumberFormat="1" applyFont="1" applyFill="1"/>
    <xf numFmtId="0" fontId="0" fillId="0" borderId="0" xfId="0" applyAlignment="1">
      <alignment vertical="center"/>
    </xf>
    <xf numFmtId="10" fontId="0" fillId="0" borderId="0" xfId="0" applyNumberFormat="1" applyAlignment="1">
      <alignment horizontal="left" vertical="center" indent="1"/>
    </xf>
    <xf numFmtId="0" fontId="0" fillId="0" borderId="0" xfId="0" applyAlignment="1">
      <alignment horizontal="left" vertical="center"/>
    </xf>
    <xf numFmtId="0" fontId="8" fillId="0" borderId="0" xfId="0" applyFont="1" applyAlignment="1">
      <alignment horizontal="left" vertical="center"/>
    </xf>
    <xf numFmtId="0" fontId="0" fillId="0" borderId="2" xfId="0" applyBorder="1" applyAlignment="1">
      <alignment vertical="center"/>
    </xf>
    <xf numFmtId="0" fontId="9" fillId="2" borderId="0" xfId="0" applyFont="1" applyFill="1" applyAlignment="1">
      <alignment vertical="center"/>
    </xf>
    <xf numFmtId="0" fontId="9" fillId="2" borderId="0" xfId="0" applyFont="1" applyFill="1" applyAlignment="1">
      <alignment horizontal="center" vertical="center"/>
    </xf>
    <xf numFmtId="0" fontId="9" fillId="2" borderId="0" xfId="0" applyFont="1" applyFill="1" applyAlignment="1">
      <alignment vertical="center" wrapText="1"/>
    </xf>
    <xf numFmtId="0" fontId="9" fillId="2" borderId="0" xfId="0" applyFont="1" applyFill="1" applyAlignment="1">
      <alignment horizontal="center" vertical="center" wrapText="1"/>
    </xf>
    <xf numFmtId="0" fontId="0" fillId="0" borderId="0" xfId="0" applyAlignment="1">
      <alignment wrapText="1"/>
    </xf>
    <xf numFmtId="0" fontId="5" fillId="3" borderId="0" xfId="0" applyFont="1" applyFill="1" applyAlignment="1">
      <alignment vertical="center"/>
    </xf>
    <xf numFmtId="0" fontId="4" fillId="3" borderId="0" xfId="0" applyFont="1" applyFill="1" applyAlignment="1">
      <alignment vertical="center"/>
    </xf>
    <xf numFmtId="0" fontId="0" fillId="0" borderId="4" xfId="0" applyBorder="1" applyAlignment="1">
      <alignment vertical="center"/>
    </xf>
    <xf numFmtId="165" fontId="7" fillId="0" borderId="2" xfId="0" applyNumberFormat="1" applyFont="1" applyBorder="1" applyAlignment="1">
      <alignment horizontal="center" vertical="center"/>
    </xf>
    <xf numFmtId="0" fontId="7" fillId="0" borderId="3" xfId="1" applyNumberFormat="1" applyFont="1" applyFill="1" applyBorder="1" applyAlignment="1">
      <alignment horizontal="center" vertical="center"/>
    </xf>
    <xf numFmtId="0" fontId="6" fillId="0" borderId="2" xfId="0" applyFont="1" applyBorder="1" applyAlignment="1">
      <alignment horizontal="center" vertical="center"/>
    </xf>
    <xf numFmtId="0" fontId="0" fillId="0" borderId="1" xfId="0" applyBorder="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0" borderId="3" xfId="0" applyBorder="1" applyAlignment="1">
      <alignment vertical="center"/>
    </xf>
    <xf numFmtId="0" fontId="7" fillId="0" borderId="3" xfId="0" applyFont="1" applyBorder="1" applyAlignment="1">
      <alignment horizontal="center" vertical="center"/>
    </xf>
    <xf numFmtId="165" fontId="7" fillId="0" borderId="3" xfId="0" applyNumberFormat="1" applyFont="1" applyBorder="1" applyAlignment="1">
      <alignment horizontal="center" vertical="center"/>
    </xf>
    <xf numFmtId="165" fontId="7" fillId="0" borderId="3" xfId="1" applyNumberFormat="1" applyFont="1" applyFill="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165" fontId="7" fillId="0" borderId="1" xfId="0" applyNumberFormat="1" applyFont="1" applyBorder="1" applyAlignment="1">
      <alignment horizontal="center" vertical="center"/>
    </xf>
    <xf numFmtId="165" fontId="7" fillId="0" borderId="1" xfId="1" applyNumberFormat="1" applyFont="1" applyFill="1" applyBorder="1" applyAlignment="1">
      <alignment horizontal="center" vertical="center"/>
    </xf>
    <xf numFmtId="165" fontId="7" fillId="0" borderId="3" xfId="1" applyNumberFormat="1" applyFont="1" applyBorder="1" applyAlignment="1">
      <alignment horizontal="center" vertical="center"/>
    </xf>
    <xf numFmtId="9" fontId="7" fillId="0" borderId="2" xfId="0" applyNumberFormat="1" applyFont="1" applyBorder="1" applyAlignment="1">
      <alignment horizontal="center" vertical="center"/>
    </xf>
    <xf numFmtId="0" fontId="0" fillId="0" borderId="0" xfId="0" applyAlignment="1">
      <alignment horizontal="center" vertical="center"/>
    </xf>
    <xf numFmtId="165" fontId="3" fillId="0" borderId="1" xfId="1" applyNumberFormat="1" applyFont="1" applyBorder="1" applyAlignment="1">
      <alignment horizontal="center" vertical="center"/>
    </xf>
    <xf numFmtId="14" fontId="0" fillId="0" borderId="0" xfId="0" applyNumberFormat="1" applyAlignment="1">
      <alignment vertical="center"/>
    </xf>
    <xf numFmtId="0" fontId="9" fillId="0" borderId="0" xfId="0" applyFont="1" applyAlignment="1">
      <alignment horizontal="right" vertical="center"/>
    </xf>
    <xf numFmtId="0" fontId="0" fillId="2" borderId="0" xfId="0"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5" fillId="3" borderId="0" xfId="0" applyFont="1" applyFill="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3" fillId="2" borderId="0" xfId="0" applyFont="1" applyFill="1" applyAlignment="1">
      <alignment vertical="center" wrapText="1"/>
    </xf>
    <xf numFmtId="0" fontId="7" fillId="2" borderId="0" xfId="0" applyFont="1" applyFill="1" applyAlignment="1">
      <alignment vertical="center" wrapText="1"/>
    </xf>
    <xf numFmtId="9" fontId="0" fillId="0" borderId="2" xfId="0" applyNumberFormat="1"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vertical="center" wrapText="1"/>
    </xf>
    <xf numFmtId="165" fontId="7" fillId="0" borderId="3" xfId="1" applyNumberFormat="1" applyFont="1" applyFill="1" applyBorder="1" applyAlignment="1" applyProtection="1">
      <alignment horizontal="center" vertical="center"/>
      <protection locked="0"/>
    </xf>
    <xf numFmtId="0" fontId="0" fillId="0" borderId="7" xfId="0" applyBorder="1" applyAlignment="1">
      <alignment vertical="center"/>
    </xf>
    <xf numFmtId="0" fontId="0" fillId="0" borderId="5" xfId="0" applyBorder="1" applyAlignment="1">
      <alignment vertical="center"/>
    </xf>
    <xf numFmtId="165" fontId="7" fillId="0" borderId="5" xfId="0" applyNumberFormat="1" applyFont="1" applyBorder="1" applyAlignment="1" applyProtection="1">
      <alignment horizontal="center" vertical="center"/>
      <protection locked="0"/>
    </xf>
    <xf numFmtId="165" fontId="7" fillId="0" borderId="5" xfId="0" applyNumberFormat="1" applyFont="1" applyBorder="1" applyAlignment="1">
      <alignment horizontal="center" vertical="center"/>
    </xf>
    <xf numFmtId="165" fontId="7" fillId="0" borderId="3" xfId="1" applyNumberFormat="1" applyFont="1" applyFill="1" applyBorder="1" applyAlignment="1" applyProtection="1">
      <alignment horizontal="left" vertical="center" wrapText="1"/>
      <protection locked="0"/>
    </xf>
    <xf numFmtId="165" fontId="7" fillId="0" borderId="3" xfId="1" applyNumberFormat="1" applyFont="1" applyFill="1" applyBorder="1" applyAlignment="1" applyProtection="1">
      <alignment horizontal="center" vertical="center"/>
    </xf>
    <xf numFmtId="14" fontId="7" fillId="4" borderId="5" xfId="1" applyNumberFormat="1" applyFont="1" applyFill="1" applyBorder="1" applyAlignment="1" applyProtection="1">
      <alignment horizontal="center" vertical="center"/>
      <protection locked="0"/>
    </xf>
    <xf numFmtId="14" fontId="0" fillId="4" borderId="4" xfId="0" applyNumberFormat="1" applyFill="1" applyBorder="1" applyAlignment="1" applyProtection="1">
      <alignment horizontal="center" vertical="center"/>
      <protection locked="0"/>
    </xf>
    <xf numFmtId="0" fontId="7" fillId="4" borderId="3" xfId="1" applyNumberFormat="1" applyFont="1" applyFill="1" applyBorder="1" applyAlignment="1" applyProtection="1">
      <alignment horizontal="center" vertical="center"/>
      <protection locked="0"/>
    </xf>
    <xf numFmtId="165" fontId="7" fillId="4" borderId="3" xfId="1" applyNumberFormat="1" applyFont="1" applyFill="1" applyBorder="1" applyAlignment="1" applyProtection="1">
      <alignment horizontal="center" vertical="center"/>
      <protection locked="0"/>
    </xf>
    <xf numFmtId="165" fontId="7" fillId="4" borderId="3" xfId="1" applyNumberFormat="1" applyFont="1" applyFill="1" applyBorder="1" applyAlignment="1" applyProtection="1">
      <alignment horizontal="center" vertical="center"/>
    </xf>
    <xf numFmtId="0" fontId="0" fillId="4" borderId="2" xfId="0" applyFill="1" applyBorder="1" applyAlignment="1" applyProtection="1">
      <alignment vertical="center"/>
      <protection locked="0"/>
    </xf>
    <xf numFmtId="165" fontId="7" fillId="4" borderId="2" xfId="1" applyNumberFormat="1" applyFont="1" applyFill="1" applyBorder="1" applyAlignment="1" applyProtection="1">
      <alignment horizontal="center" vertical="center"/>
      <protection locked="0"/>
    </xf>
    <xf numFmtId="0" fontId="0" fillId="4" borderId="1" xfId="0" applyFill="1" applyBorder="1" applyAlignment="1" applyProtection="1">
      <alignment vertical="center"/>
      <protection locked="0"/>
    </xf>
    <xf numFmtId="165" fontId="7" fillId="4" borderId="1" xfId="1" applyNumberFormat="1" applyFont="1" applyFill="1" applyBorder="1" applyAlignment="1" applyProtection="1">
      <alignment horizontal="center" vertical="center"/>
      <protection locked="0"/>
    </xf>
    <xf numFmtId="0" fontId="0" fillId="4" borderId="3" xfId="0" applyFill="1" applyBorder="1" applyAlignment="1" applyProtection="1">
      <alignment vertical="center"/>
      <protection locked="0"/>
    </xf>
    <xf numFmtId="0" fontId="7" fillId="4" borderId="5" xfId="1" applyNumberFormat="1"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7" fillId="4" borderId="8" xfId="1" applyNumberFormat="1" applyFont="1" applyFill="1" applyBorder="1" applyAlignment="1" applyProtection="1">
      <alignment horizontal="left" vertical="center"/>
      <protection locked="0"/>
    </xf>
    <xf numFmtId="0" fontId="7" fillId="4" borderId="9" xfId="1" applyNumberFormat="1" applyFont="1" applyFill="1" applyBorder="1" applyAlignment="1" applyProtection="1">
      <alignment horizontal="left" vertical="center"/>
      <protection locked="0"/>
    </xf>
    <xf numFmtId="14" fontId="7" fillId="4" borderId="9" xfId="1" applyNumberFormat="1" applyFont="1" applyFill="1" applyBorder="1" applyAlignment="1" applyProtection="1">
      <alignment horizontal="left" vertical="center"/>
      <protection locked="0"/>
    </xf>
    <xf numFmtId="14" fontId="7" fillId="4" borderId="10" xfId="1" applyNumberFormat="1" applyFont="1" applyFill="1" applyBorder="1" applyAlignment="1" applyProtection="1">
      <alignment horizontal="left" vertical="center"/>
      <protection locked="0"/>
    </xf>
  </cellXfs>
  <cellStyles count="3">
    <cellStyle name="Procent" xfId="2" builtinId="5"/>
    <cellStyle name="Standaard" xfId="0" builtinId="0"/>
    <cellStyle name="Valuta" xfId="1" builtinId="4"/>
  </cellStyles>
  <dxfs count="0"/>
  <tableStyles count="0" defaultTableStyle="TableStyleMedium2" defaultPivotStyle="PivotStyleLight16"/>
  <colors>
    <mruColors>
      <color rgb="FFFFFFDD"/>
      <color rgb="FFFFFFEB"/>
      <color rgb="FFFFFFCC"/>
      <color rgb="FF7700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E79C-8440-406F-8BF3-8B03171DEC20}">
  <sheetPr>
    <pageSetUpPr fitToPage="1"/>
  </sheetPr>
  <dimension ref="A1:O60"/>
  <sheetViews>
    <sheetView showGridLines="0" tabSelected="1" zoomScale="90" zoomScaleNormal="90" workbookViewId="0"/>
  </sheetViews>
  <sheetFormatPr baseColWidth="10" defaultColWidth="0" defaultRowHeight="15" zeroHeight="1" x14ac:dyDescent="0.2"/>
  <cols>
    <col min="1" max="1" width="50.5" style="3" customWidth="1"/>
    <col min="2" max="4" width="30.6640625" style="3" customWidth="1"/>
    <col min="5" max="5" width="17.6640625" hidden="1" customWidth="1"/>
    <col min="6" max="6" width="12.83203125" hidden="1" customWidth="1"/>
    <col min="7" max="7" width="11.5" hidden="1" customWidth="1"/>
    <col min="8" max="8" width="11.33203125" hidden="1" customWidth="1"/>
    <col min="9" max="9" width="101.1640625" hidden="1" customWidth="1"/>
    <col min="10" max="10" width="9.1640625" hidden="1" customWidth="1"/>
    <col min="11" max="11" width="11.5" hidden="1" customWidth="1"/>
    <col min="12" max="13" width="9.1640625" hidden="1" customWidth="1"/>
    <col min="14" max="15" width="0" hidden="1" customWidth="1"/>
    <col min="16" max="16384" width="9.1640625" hidden="1"/>
  </cols>
  <sheetData>
    <row r="1" spans="1:6" ht="26" x14ac:dyDescent="0.2">
      <c r="A1" s="13" t="s">
        <v>0</v>
      </c>
      <c r="B1" s="14"/>
      <c r="C1" s="14"/>
      <c r="D1" s="14"/>
    </row>
    <row r="2" spans="1:6" x14ac:dyDescent="0.2">
      <c r="A2" s="51" t="s">
        <v>1</v>
      </c>
      <c r="B2" s="70"/>
      <c r="C2" s="70"/>
      <c r="D2" s="70"/>
    </row>
    <row r="3" spans="1:6" x14ac:dyDescent="0.2">
      <c r="A3" s="15" t="s">
        <v>2</v>
      </c>
      <c r="B3" s="71"/>
      <c r="C3" s="71"/>
      <c r="D3" s="71"/>
    </row>
    <row r="4" spans="1:6" x14ac:dyDescent="0.2">
      <c r="A4" s="15" t="s">
        <v>3</v>
      </c>
      <c r="B4" s="72"/>
      <c r="C4" s="72"/>
      <c r="D4" s="72"/>
    </row>
    <row r="5" spans="1:6" x14ac:dyDescent="0.2">
      <c r="A5" s="15" t="s">
        <v>4</v>
      </c>
      <c r="B5" s="73"/>
      <c r="C5" s="73"/>
      <c r="D5" s="73"/>
    </row>
    <row r="6" spans="1:6" ht="30" customHeight="1" x14ac:dyDescent="0.2">
      <c r="A6" s="8" t="s">
        <v>5</v>
      </c>
      <c r="B6" s="9" t="s">
        <v>6</v>
      </c>
      <c r="C6" s="9" t="s">
        <v>7</v>
      </c>
      <c r="D6" s="9" t="s">
        <v>8</v>
      </c>
    </row>
    <row r="7" spans="1:6" x14ac:dyDescent="0.2">
      <c r="A7" s="15" t="s">
        <v>9</v>
      </c>
      <c r="B7" s="57"/>
      <c r="C7" s="58"/>
      <c r="D7" s="48" t="str">
        <f>IF(B7="","",(DATEDIF(B7,C7,"m")+1))</f>
        <v/>
      </c>
    </row>
    <row r="8" spans="1:6" x14ac:dyDescent="0.2">
      <c r="A8" s="15" t="s">
        <v>10</v>
      </c>
      <c r="B8" s="57"/>
      <c r="C8" s="58"/>
      <c r="D8" s="48" t="str">
        <f>IF(B8="","",(DATEDIF(B8,C8,"m")+1))</f>
        <v/>
      </c>
    </row>
    <row r="9" spans="1:6" ht="30" customHeight="1" x14ac:dyDescent="0.2">
      <c r="A9" s="8" t="s">
        <v>11</v>
      </c>
      <c r="B9" s="9" t="s">
        <v>12</v>
      </c>
      <c r="C9" s="9" t="s">
        <v>13</v>
      </c>
      <c r="D9" s="9"/>
    </row>
    <row r="10" spans="1:6" x14ac:dyDescent="0.2">
      <c r="A10" s="7" t="s">
        <v>14</v>
      </c>
      <c r="B10" s="59"/>
      <c r="C10" s="59"/>
      <c r="D10" s="18"/>
      <c r="F10" s="3"/>
    </row>
    <row r="11" spans="1:6" x14ac:dyDescent="0.2">
      <c r="A11" s="19" t="s">
        <v>15</v>
      </c>
      <c r="B11" s="59"/>
      <c r="C11" s="59"/>
      <c r="D11" s="20"/>
      <c r="F11" s="5"/>
    </row>
    <row r="12" spans="1:6" x14ac:dyDescent="0.2">
      <c r="A12" s="19" t="s">
        <v>16</v>
      </c>
      <c r="B12" s="21">
        <v>40</v>
      </c>
      <c r="C12" s="21">
        <v>38</v>
      </c>
      <c r="D12" s="21"/>
      <c r="F12" s="3"/>
    </row>
    <row r="13" spans="1:6" ht="16" x14ac:dyDescent="0.2">
      <c r="A13" s="19" t="s">
        <v>17</v>
      </c>
      <c r="B13" s="59"/>
      <c r="C13" s="17">
        <f>B13-(2/B12*B13)</f>
        <v>0</v>
      </c>
      <c r="D13" s="21"/>
      <c r="F13" s="6"/>
    </row>
    <row r="14" spans="1:6" x14ac:dyDescent="0.2">
      <c r="A14" s="22" t="s">
        <v>18</v>
      </c>
      <c r="B14" s="23">
        <f>B13*52</f>
        <v>0</v>
      </c>
      <c r="C14" s="23">
        <f>C13*52</f>
        <v>0</v>
      </c>
      <c r="D14" s="23"/>
      <c r="F14" s="4"/>
    </row>
    <row r="15" spans="1:6" x14ac:dyDescent="0.2">
      <c r="A15" s="52" t="s">
        <v>19</v>
      </c>
      <c r="B15" s="53"/>
      <c r="C15" s="54"/>
      <c r="D15" s="54"/>
    </row>
    <row r="16" spans="1:6" ht="30" customHeight="1" x14ac:dyDescent="0.2">
      <c r="A16" s="8" t="s">
        <v>20</v>
      </c>
      <c r="B16" s="9" t="s">
        <v>12</v>
      </c>
      <c r="C16" s="9" t="s">
        <v>13</v>
      </c>
      <c r="D16" s="9" t="s">
        <v>21</v>
      </c>
    </row>
    <row r="17" spans="1:11" x14ac:dyDescent="0.2">
      <c r="A17" s="7" t="s">
        <v>22</v>
      </c>
      <c r="B17" s="60"/>
      <c r="C17" s="60"/>
      <c r="D17" s="26"/>
    </row>
    <row r="18" spans="1:11" x14ac:dyDescent="0.2">
      <c r="A18" s="22" t="s">
        <v>23</v>
      </c>
      <c r="B18" s="60"/>
      <c r="C18" s="60"/>
      <c r="D18" s="27"/>
    </row>
    <row r="19" spans="1:11" x14ac:dyDescent="0.2">
      <c r="A19" s="22" t="s">
        <v>70</v>
      </c>
      <c r="B19" s="61"/>
      <c r="C19" s="60"/>
      <c r="D19" s="24"/>
    </row>
    <row r="20" spans="1:11" x14ac:dyDescent="0.2">
      <c r="A20" s="22" t="s">
        <v>24</v>
      </c>
      <c r="B20" s="24">
        <f>(B17+B18+B19)*12/B12*B13</f>
        <v>0</v>
      </c>
      <c r="C20" s="24">
        <f>(C17+C18+C19)*12/C12*C13</f>
        <v>0</v>
      </c>
      <c r="D20" s="28">
        <f t="shared" ref="D20" si="0">C20-B20</f>
        <v>0</v>
      </c>
    </row>
    <row r="21" spans="1:11" x14ac:dyDescent="0.2">
      <c r="A21" s="22" t="s">
        <v>68</v>
      </c>
      <c r="B21" s="24">
        <f>ROUND((B17+B18)/173.33,2)</f>
        <v>0</v>
      </c>
      <c r="C21" s="24">
        <f>ROUND((C17+C18+C19)/164.67,2)</f>
        <v>0</v>
      </c>
      <c r="D21" s="24"/>
    </row>
    <row r="22" spans="1:11" x14ac:dyDescent="0.2">
      <c r="A22" s="22"/>
      <c r="B22" s="24"/>
      <c r="C22" s="24"/>
      <c r="D22" s="24"/>
    </row>
    <row r="23" spans="1:11" ht="30" customHeight="1" x14ac:dyDescent="0.2">
      <c r="A23" s="8" t="s">
        <v>25</v>
      </c>
      <c r="B23" s="9" t="s">
        <v>12</v>
      </c>
      <c r="C23" s="9" t="s">
        <v>13</v>
      </c>
      <c r="D23" s="9" t="s">
        <v>21</v>
      </c>
    </row>
    <row r="24" spans="1:11" x14ac:dyDescent="0.2">
      <c r="A24" s="19" t="s">
        <v>26</v>
      </c>
      <c r="B24" s="60"/>
      <c r="C24" s="65"/>
      <c r="D24" s="28">
        <f t="shared" ref="D24:D26" si="1">C24-B24</f>
        <v>0</v>
      </c>
    </row>
    <row r="25" spans="1:11" x14ac:dyDescent="0.2">
      <c r="A25" s="19" t="s">
        <v>27</v>
      </c>
      <c r="B25" s="60"/>
      <c r="C25" s="65"/>
      <c r="D25" s="28">
        <f t="shared" si="1"/>
        <v>0</v>
      </c>
      <c r="K25" s="1"/>
    </row>
    <row r="26" spans="1:11" x14ac:dyDescent="0.2">
      <c r="A26" s="22" t="s">
        <v>28</v>
      </c>
      <c r="B26" s="60"/>
      <c r="C26" s="60"/>
      <c r="D26" s="28">
        <f t="shared" si="1"/>
        <v>0</v>
      </c>
      <c r="K26" s="1"/>
    </row>
    <row r="27" spans="1:11" x14ac:dyDescent="0.2">
      <c r="A27" s="22" t="s">
        <v>29</v>
      </c>
      <c r="B27" s="30" t="str">
        <f>IFERROR(ROUND(SUM(B24:B26)/(D7+D8)*12,2),"")</f>
        <v/>
      </c>
      <c r="C27" s="30" t="str">
        <f>IFERROR(ROUND(SUM(C24:C26)/12*(D7+D8),2),"")</f>
        <v/>
      </c>
      <c r="D27" s="24" t="str">
        <f>IFERROR(C27-B27,"")</f>
        <v/>
      </c>
      <c r="K27" s="1"/>
    </row>
    <row r="28" spans="1:11" x14ac:dyDescent="0.2">
      <c r="A28" s="22"/>
      <c r="B28" s="24"/>
      <c r="C28" s="24"/>
      <c r="D28" s="24"/>
    </row>
    <row r="29" spans="1:11" ht="30" customHeight="1" x14ac:dyDescent="0.2">
      <c r="A29" s="8" t="s">
        <v>30</v>
      </c>
      <c r="B29" s="9" t="s">
        <v>12</v>
      </c>
      <c r="C29" s="9" t="s">
        <v>13</v>
      </c>
      <c r="D29" s="9" t="s">
        <v>21</v>
      </c>
    </row>
    <row r="30" spans="1:11" x14ac:dyDescent="0.2">
      <c r="A30" s="19" t="s">
        <v>31</v>
      </c>
      <c r="B30" s="56">
        <f>IF(B15="Ja",(B20/B14)*B13/5*4,0)</f>
        <v>0</v>
      </c>
      <c r="C30" s="29"/>
      <c r="D30" s="28">
        <f t="shared" ref="D30" si="2">C30-B30</f>
        <v>0</v>
      </c>
    </row>
    <row r="31" spans="1:11" x14ac:dyDescent="0.2">
      <c r="A31" s="19"/>
      <c r="B31" s="56"/>
      <c r="C31" s="29"/>
      <c r="D31" s="28"/>
      <c r="K31" s="1"/>
    </row>
    <row r="32" spans="1:11" s="12" customFormat="1" ht="30" customHeight="1" x14ac:dyDescent="0.2">
      <c r="A32" s="10" t="s">
        <v>32</v>
      </c>
      <c r="B32" s="11" t="s">
        <v>12</v>
      </c>
      <c r="C32" s="11" t="s">
        <v>13</v>
      </c>
      <c r="D32" s="11" t="s">
        <v>21</v>
      </c>
    </row>
    <row r="33" spans="1:11" x14ac:dyDescent="0.2">
      <c r="A33" s="62"/>
      <c r="B33" s="63"/>
      <c r="C33" s="63"/>
      <c r="D33" s="28">
        <f t="shared" ref="D33:D35" si="3">C33-B33</f>
        <v>0</v>
      </c>
    </row>
    <row r="34" spans="1:11" x14ac:dyDescent="0.2">
      <c r="A34" s="64"/>
      <c r="B34" s="65"/>
      <c r="C34" s="65"/>
      <c r="D34" s="28">
        <f t="shared" si="3"/>
        <v>0</v>
      </c>
      <c r="K34" s="1"/>
    </row>
    <row r="35" spans="1:11" x14ac:dyDescent="0.2">
      <c r="A35" s="66"/>
      <c r="B35" s="60"/>
      <c r="C35" s="60"/>
      <c r="D35" s="24">
        <f t="shared" si="3"/>
        <v>0</v>
      </c>
      <c r="K35" s="1"/>
    </row>
    <row r="36" spans="1:11" x14ac:dyDescent="0.2">
      <c r="A36" s="22"/>
      <c r="B36" s="22"/>
      <c r="C36" s="22"/>
      <c r="D36" s="24"/>
    </row>
    <row r="37" spans="1:11" ht="30" customHeight="1" x14ac:dyDescent="0.2">
      <c r="A37" s="10" t="s">
        <v>33</v>
      </c>
      <c r="B37" s="9" t="s">
        <v>12</v>
      </c>
      <c r="C37" s="9" t="s">
        <v>13</v>
      </c>
      <c r="D37" s="9" t="s">
        <v>21</v>
      </c>
    </row>
    <row r="38" spans="1:11" x14ac:dyDescent="0.2">
      <c r="A38" s="62"/>
      <c r="B38" s="60"/>
      <c r="C38" s="60"/>
      <c r="D38" s="16">
        <f t="shared" ref="D38:D40" si="4">C38-B38</f>
        <v>0</v>
      </c>
      <c r="K38" s="1"/>
    </row>
    <row r="39" spans="1:11" x14ac:dyDescent="0.2">
      <c r="A39" s="64"/>
      <c r="B39" s="60"/>
      <c r="C39" s="60"/>
      <c r="D39" s="28">
        <f t="shared" si="4"/>
        <v>0</v>
      </c>
      <c r="K39" s="1"/>
    </row>
    <row r="40" spans="1:11" x14ac:dyDescent="0.2">
      <c r="A40" s="66"/>
      <c r="B40" s="60"/>
      <c r="C40" s="60"/>
      <c r="D40" s="24">
        <f t="shared" si="4"/>
        <v>0</v>
      </c>
      <c r="K40" s="1"/>
    </row>
    <row r="41" spans="1:11" x14ac:dyDescent="0.2">
      <c r="A41" s="22"/>
      <c r="B41" s="24"/>
      <c r="C41" s="24"/>
      <c r="D41" s="24"/>
    </row>
    <row r="42" spans="1:11" ht="30" customHeight="1" x14ac:dyDescent="0.2">
      <c r="A42" s="8" t="s">
        <v>34</v>
      </c>
      <c r="B42" s="9" t="s">
        <v>12</v>
      </c>
      <c r="C42" s="9" t="s">
        <v>13</v>
      </c>
      <c r="D42" s="9" t="s">
        <v>21</v>
      </c>
    </row>
    <row r="43" spans="1:11" x14ac:dyDescent="0.2">
      <c r="A43" s="7" t="s">
        <v>35</v>
      </c>
      <c r="B43" s="67"/>
      <c r="C43" s="68"/>
      <c r="D43" s="26"/>
    </row>
    <row r="44" spans="1:11" x14ac:dyDescent="0.2">
      <c r="A44" s="3" t="s">
        <v>36</v>
      </c>
      <c r="B44" s="27">
        <f>B43/B12*B13</f>
        <v>0</v>
      </c>
      <c r="C44" s="69"/>
      <c r="D44" s="27"/>
    </row>
    <row r="45" spans="1:11" x14ac:dyDescent="0.2">
      <c r="A45" s="22" t="s">
        <v>37</v>
      </c>
      <c r="B45" s="30">
        <f>((B17*12*1.08)*0.45%)/8*B44</f>
        <v>0</v>
      </c>
      <c r="C45" s="60"/>
      <c r="D45" s="24">
        <f>C45-B45</f>
        <v>0</v>
      </c>
    </row>
    <row r="46" spans="1:11" x14ac:dyDescent="0.2">
      <c r="A46" s="22"/>
      <c r="B46" s="24"/>
      <c r="C46" s="24"/>
      <c r="D46" s="24"/>
    </row>
    <row r="47" spans="1:11" ht="30" customHeight="1" x14ac:dyDescent="0.2">
      <c r="A47" s="8" t="s">
        <v>38</v>
      </c>
      <c r="B47" s="9" t="s">
        <v>12</v>
      </c>
      <c r="C47" s="9" t="s">
        <v>13</v>
      </c>
      <c r="D47" s="9" t="s">
        <v>21</v>
      </c>
    </row>
    <row r="48" spans="1:11" x14ac:dyDescent="0.2">
      <c r="A48" s="7" t="s">
        <v>39</v>
      </c>
      <c r="B48" s="31">
        <v>0.08</v>
      </c>
      <c r="C48" s="31">
        <v>0.08</v>
      </c>
      <c r="D48" s="26"/>
      <c r="K48" s="2"/>
    </row>
    <row r="49" spans="1:11" x14ac:dyDescent="0.2">
      <c r="A49" s="22" t="s">
        <v>40</v>
      </c>
      <c r="B49" s="25">
        <f>(B20+B24+B26+B30+B33+B34+B35+B36)*8%</f>
        <v>0</v>
      </c>
      <c r="C49" s="25">
        <f>(C20+C24+C26+C30+C33+C34+C35+C36)*8%</f>
        <v>0</v>
      </c>
      <c r="D49" s="24">
        <f>C49-B49</f>
        <v>0</v>
      </c>
      <c r="K49" s="2"/>
    </row>
    <row r="50" spans="1:11" x14ac:dyDescent="0.2">
      <c r="A50" s="22"/>
      <c r="B50" s="24"/>
      <c r="C50" s="24"/>
      <c r="D50" s="24"/>
    </row>
    <row r="51" spans="1:11" x14ac:dyDescent="0.2">
      <c r="A51" s="37" t="s">
        <v>41</v>
      </c>
      <c r="B51" s="36"/>
      <c r="C51" s="36"/>
      <c r="D51" s="38"/>
    </row>
    <row r="52" spans="1:11" x14ac:dyDescent="0.2">
      <c r="B52" s="32"/>
      <c r="C52" s="35" t="s">
        <v>42</v>
      </c>
      <c r="D52" s="33">
        <f>SUM(D17:D51)</f>
        <v>0</v>
      </c>
    </row>
    <row r="53" spans="1:11" x14ac:dyDescent="0.2">
      <c r="B53" s="32"/>
      <c r="C53" s="35" t="s">
        <v>43</v>
      </c>
      <c r="D53" s="33">
        <f>IF(D52&lt;0,-D52,0)</f>
        <v>0</v>
      </c>
    </row>
    <row r="54" spans="1:11" x14ac:dyDescent="0.2">
      <c r="B54" s="32"/>
      <c r="C54" s="35" t="s">
        <v>44</v>
      </c>
      <c r="D54" s="33">
        <f>D53/12</f>
        <v>0</v>
      </c>
    </row>
    <row r="55" spans="1:11" x14ac:dyDescent="0.2"/>
    <row r="56" spans="1:11" x14ac:dyDescent="0.2">
      <c r="A56" s="34"/>
      <c r="B56" s="34"/>
      <c r="C56" s="34"/>
    </row>
    <row r="57" spans="1:11" x14ac:dyDescent="0.2">
      <c r="A57" s="34"/>
      <c r="B57" s="34"/>
      <c r="C57" s="34"/>
    </row>
    <row r="58" spans="1:11" x14ac:dyDescent="0.2">
      <c r="A58" s="34"/>
      <c r="B58" s="34"/>
      <c r="C58" s="34"/>
    </row>
    <row r="59" spans="1:11" x14ac:dyDescent="0.2"/>
    <row r="60" spans="1:11" x14ac:dyDescent="0.2"/>
  </sheetData>
  <sheetProtection algorithmName="SHA-512" hashValue="OXHLVV9ax4684/8LJKJlAwcpTWgHK4+xJdOI+XsYmpZItqBCyj03nMUqWREOMtEcrxn9dBTvnnPtH4BaKgDPxw==" saltValue="IXakkafBNAKX8eLrOeZQEQ==" spinCount="100000" sheet="1"/>
  <mergeCells count="4">
    <mergeCell ref="B2:D2"/>
    <mergeCell ref="B3:D3"/>
    <mergeCell ref="B4:D4"/>
    <mergeCell ref="B5:D5"/>
  </mergeCells>
  <dataValidations count="1">
    <dataValidation type="list" allowBlank="1" showInputMessage="1" showErrorMessage="1" sqref="B15" xr:uid="{F10FD881-6520-40AD-987A-5356F152DA14}">
      <formula1>"Ja,Nee"</formula1>
    </dataValidation>
  </dataValidations>
  <pageMargins left="0.25" right="0.25"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EFE47-C328-4383-A691-F86F40C63C50}">
  <sheetPr>
    <pageSetUpPr fitToPage="1"/>
  </sheetPr>
  <dimension ref="A1:K54"/>
  <sheetViews>
    <sheetView showGridLines="0" zoomScale="90" zoomScaleNormal="90" workbookViewId="0">
      <selection activeCell="B6" sqref="B6"/>
    </sheetView>
  </sheetViews>
  <sheetFormatPr baseColWidth="10" defaultColWidth="9.1640625" defaultRowHeight="15" x14ac:dyDescent="0.2"/>
  <cols>
    <col min="1" max="1" width="61.6640625" style="3" bestFit="1" customWidth="1"/>
    <col min="2" max="2" width="90" style="44" customWidth="1"/>
    <col min="3" max="3" width="17.6640625" bestFit="1" customWidth="1"/>
    <col min="4" max="4" width="12.83203125" customWidth="1"/>
    <col min="5" max="5" width="11.5" customWidth="1"/>
    <col min="6" max="6" width="11.33203125" bestFit="1" customWidth="1"/>
    <col min="7" max="7" width="101.1640625" bestFit="1" customWidth="1"/>
    <col min="8" max="8" width="9.1640625" customWidth="1"/>
    <col min="9" max="9" width="11.5" customWidth="1"/>
    <col min="10" max="10" width="9.1640625" customWidth="1"/>
  </cols>
  <sheetData>
    <row r="1" spans="1:4" ht="27" x14ac:dyDescent="0.2">
      <c r="A1" s="13" t="s">
        <v>0</v>
      </c>
      <c r="B1" s="39" t="s">
        <v>45</v>
      </c>
    </row>
    <row r="2" spans="1:4" x14ac:dyDescent="0.2">
      <c r="A2" s="15" t="s">
        <v>1</v>
      </c>
      <c r="B2" s="40"/>
    </row>
    <row r="3" spans="1:4" x14ac:dyDescent="0.2">
      <c r="A3" s="15" t="s">
        <v>2</v>
      </c>
      <c r="B3" s="40"/>
    </row>
    <row r="4" spans="1:4" x14ac:dyDescent="0.2">
      <c r="A4" s="15" t="s">
        <v>3</v>
      </c>
      <c r="B4" s="40"/>
    </row>
    <row r="5" spans="1:4" x14ac:dyDescent="0.2">
      <c r="A5" s="15" t="s">
        <v>4</v>
      </c>
      <c r="B5" s="40"/>
    </row>
    <row r="6" spans="1:4" ht="112" x14ac:dyDescent="0.2">
      <c r="A6" s="15" t="s">
        <v>9</v>
      </c>
      <c r="B6" s="49" t="s">
        <v>46</v>
      </c>
    </row>
    <row r="7" spans="1:4" ht="96" x14ac:dyDescent="0.2">
      <c r="A7" s="15" t="s">
        <v>10</v>
      </c>
      <c r="B7" s="44" t="s">
        <v>47</v>
      </c>
    </row>
    <row r="8" spans="1:4" ht="30" customHeight="1" x14ac:dyDescent="0.2">
      <c r="A8" s="8" t="s">
        <v>11</v>
      </c>
      <c r="B8" s="10"/>
    </row>
    <row r="9" spans="1:4" x14ac:dyDescent="0.2">
      <c r="A9" s="7" t="s">
        <v>14</v>
      </c>
      <c r="B9" s="41"/>
      <c r="D9" s="3"/>
    </row>
    <row r="10" spans="1:4" x14ac:dyDescent="0.2">
      <c r="A10" s="19" t="s">
        <v>15</v>
      </c>
      <c r="B10" s="42"/>
      <c r="D10" s="5"/>
    </row>
    <row r="11" spans="1:4" ht="16" x14ac:dyDescent="0.2">
      <c r="A11" s="19" t="s">
        <v>16</v>
      </c>
      <c r="B11" s="42" t="s">
        <v>48</v>
      </c>
      <c r="D11" s="3"/>
    </row>
    <row r="12" spans="1:4" ht="32" x14ac:dyDescent="0.2">
      <c r="A12" s="19" t="s">
        <v>17</v>
      </c>
      <c r="B12" s="42" t="s">
        <v>49</v>
      </c>
      <c r="D12" s="6"/>
    </row>
    <row r="13" spans="1:4" ht="16" x14ac:dyDescent="0.2">
      <c r="A13" s="22" t="s">
        <v>18</v>
      </c>
      <c r="B13" s="43" t="s">
        <v>50</v>
      </c>
      <c r="D13" s="4"/>
    </row>
    <row r="14" spans="1:4" ht="48" x14ac:dyDescent="0.2">
      <c r="A14" s="52" t="s">
        <v>19</v>
      </c>
      <c r="B14" s="43" t="s">
        <v>51</v>
      </c>
      <c r="D14" s="4"/>
    </row>
    <row r="15" spans="1:4" x14ac:dyDescent="0.2">
      <c r="A15" s="22"/>
      <c r="B15" s="43"/>
    </row>
    <row r="16" spans="1:4" ht="30" customHeight="1" x14ac:dyDescent="0.2">
      <c r="A16" s="8" t="s">
        <v>20</v>
      </c>
      <c r="B16" s="10"/>
    </row>
    <row r="17" spans="1:11" ht="32" x14ac:dyDescent="0.2">
      <c r="A17" s="7" t="s">
        <v>22</v>
      </c>
      <c r="B17" s="41" t="s">
        <v>52</v>
      </c>
    </row>
    <row r="18" spans="1:11" x14ac:dyDescent="0.2">
      <c r="A18" s="52" t="s">
        <v>23</v>
      </c>
      <c r="B18" s="43"/>
    </row>
    <row r="19" spans="1:11" ht="48" x14ac:dyDescent="0.2">
      <c r="A19" s="3" t="s">
        <v>70</v>
      </c>
      <c r="B19" s="43" t="s">
        <v>71</v>
      </c>
    </row>
    <row r="20" spans="1:11" ht="32" x14ac:dyDescent="0.2">
      <c r="A20" s="22" t="s">
        <v>24</v>
      </c>
      <c r="B20" s="43" t="s">
        <v>53</v>
      </c>
    </row>
    <row r="21" spans="1:11" ht="48" x14ac:dyDescent="0.2">
      <c r="A21" s="22" t="s">
        <v>68</v>
      </c>
      <c r="B21" s="43" t="s">
        <v>69</v>
      </c>
    </row>
    <row r="22" spans="1:11" x14ac:dyDescent="0.2">
      <c r="A22" s="22"/>
      <c r="B22" s="43"/>
    </row>
    <row r="23" spans="1:11" ht="30" customHeight="1" x14ac:dyDescent="0.2">
      <c r="A23" s="8" t="s">
        <v>25</v>
      </c>
      <c r="B23" s="10"/>
    </row>
    <row r="24" spans="1:11" ht="32" x14ac:dyDescent="0.2">
      <c r="A24" s="19" t="s">
        <v>26</v>
      </c>
      <c r="B24" s="42" t="s">
        <v>54</v>
      </c>
    </row>
    <row r="25" spans="1:11" ht="48" x14ac:dyDescent="0.2">
      <c r="A25" s="19" t="s">
        <v>27</v>
      </c>
      <c r="B25" s="42" t="s">
        <v>55</v>
      </c>
      <c r="I25" s="1"/>
    </row>
    <row r="26" spans="1:11" ht="48" x14ac:dyDescent="0.2">
      <c r="A26" s="22" t="s">
        <v>28</v>
      </c>
      <c r="B26" s="43" t="s">
        <v>56</v>
      </c>
      <c r="I26" s="1"/>
    </row>
    <row r="27" spans="1:11" ht="32" x14ac:dyDescent="0.2">
      <c r="A27" s="22" t="s">
        <v>29</v>
      </c>
      <c r="B27" s="43" t="s">
        <v>57</v>
      </c>
      <c r="I27" s="1"/>
    </row>
    <row r="28" spans="1:11" x14ac:dyDescent="0.2">
      <c r="A28" s="22"/>
      <c r="B28" s="43"/>
    </row>
    <row r="29" spans="1:11" ht="30" customHeight="1" x14ac:dyDescent="0.2">
      <c r="A29" s="8" t="s">
        <v>30</v>
      </c>
      <c r="B29" s="9"/>
    </row>
    <row r="30" spans="1:11" ht="96" x14ac:dyDescent="0.2">
      <c r="A30" s="19" t="s">
        <v>31</v>
      </c>
      <c r="B30" s="55" t="s">
        <v>58</v>
      </c>
    </row>
    <row r="31" spans="1:11" x14ac:dyDescent="0.2">
      <c r="A31" s="19"/>
      <c r="B31" s="50"/>
      <c r="K31" s="1"/>
    </row>
    <row r="32" spans="1:11" s="12" customFormat="1" ht="30" customHeight="1" x14ac:dyDescent="0.2">
      <c r="A32" s="10" t="s">
        <v>32</v>
      </c>
      <c r="B32" s="46" t="s">
        <v>59</v>
      </c>
    </row>
    <row r="33" spans="1:9" x14ac:dyDescent="0.2">
      <c r="A33" s="7"/>
      <c r="B33" s="41"/>
    </row>
    <row r="34" spans="1:9" x14ac:dyDescent="0.2">
      <c r="A34" s="19"/>
      <c r="B34" s="42"/>
      <c r="I34" s="1"/>
    </row>
    <row r="35" spans="1:9" x14ac:dyDescent="0.2">
      <c r="A35" s="22"/>
      <c r="B35" s="43"/>
      <c r="I35" s="1"/>
    </row>
    <row r="36" spans="1:9" x14ac:dyDescent="0.2">
      <c r="A36" s="22"/>
      <c r="B36" s="43"/>
    </row>
    <row r="37" spans="1:9" ht="30" customHeight="1" x14ac:dyDescent="0.2">
      <c r="A37" s="10" t="s">
        <v>33</v>
      </c>
      <c r="B37" s="46" t="s">
        <v>60</v>
      </c>
    </row>
    <row r="38" spans="1:9" x14ac:dyDescent="0.2">
      <c r="A38" s="7"/>
      <c r="B38" s="41"/>
      <c r="I38" s="1"/>
    </row>
    <row r="39" spans="1:9" x14ac:dyDescent="0.2">
      <c r="A39" s="19"/>
      <c r="B39" s="42"/>
      <c r="I39" s="1"/>
    </row>
    <row r="40" spans="1:9" x14ac:dyDescent="0.2">
      <c r="A40" s="22"/>
      <c r="B40" s="43"/>
      <c r="I40" s="1"/>
    </row>
    <row r="41" spans="1:9" x14ac:dyDescent="0.2">
      <c r="A41" s="22"/>
      <c r="B41" s="43"/>
    </row>
    <row r="42" spans="1:9" ht="30" customHeight="1" x14ac:dyDescent="0.2">
      <c r="A42" s="8" t="s">
        <v>34</v>
      </c>
      <c r="B42" s="10"/>
    </row>
    <row r="43" spans="1:9" ht="16" x14ac:dyDescent="0.2">
      <c r="A43" s="7" t="s">
        <v>35</v>
      </c>
      <c r="B43" s="41" t="s">
        <v>61</v>
      </c>
    </row>
    <row r="44" spans="1:9" ht="32" x14ac:dyDescent="0.2">
      <c r="A44" s="3" t="s">
        <v>36</v>
      </c>
      <c r="B44" s="44" t="s">
        <v>62</v>
      </c>
    </row>
    <row r="45" spans="1:9" ht="48" x14ac:dyDescent="0.2">
      <c r="A45" s="22" t="s">
        <v>37</v>
      </c>
      <c r="B45" s="43" t="s">
        <v>63</v>
      </c>
    </row>
    <row r="46" spans="1:9" x14ac:dyDescent="0.2">
      <c r="A46" s="22"/>
      <c r="B46" s="43"/>
    </row>
    <row r="47" spans="1:9" ht="30" customHeight="1" x14ac:dyDescent="0.2">
      <c r="A47" s="8" t="s">
        <v>38</v>
      </c>
      <c r="B47" s="10"/>
    </row>
    <row r="48" spans="1:9" x14ac:dyDescent="0.2">
      <c r="A48" s="7" t="s">
        <v>39</v>
      </c>
      <c r="B48" s="47">
        <v>0.08</v>
      </c>
      <c r="I48" s="2"/>
    </row>
    <row r="49" spans="1:9" ht="32" x14ac:dyDescent="0.2">
      <c r="A49" s="22" t="s">
        <v>40</v>
      </c>
      <c r="B49" s="43" t="s">
        <v>64</v>
      </c>
      <c r="I49" s="2"/>
    </row>
    <row r="50" spans="1:9" x14ac:dyDescent="0.2">
      <c r="A50" s="22"/>
      <c r="B50" s="43"/>
    </row>
    <row r="51" spans="1:9" x14ac:dyDescent="0.2">
      <c r="A51" s="37" t="s">
        <v>41</v>
      </c>
      <c r="B51" s="45"/>
    </row>
    <row r="52" spans="1:9" ht="16" x14ac:dyDescent="0.2">
      <c r="A52" s="7" t="s">
        <v>42</v>
      </c>
      <c r="B52" s="41" t="s">
        <v>65</v>
      </c>
    </row>
    <row r="53" spans="1:9" ht="48" x14ac:dyDescent="0.2">
      <c r="A53" s="7" t="s">
        <v>43</v>
      </c>
      <c r="B53" s="41" t="s">
        <v>66</v>
      </c>
    </row>
    <row r="54" spans="1:9" ht="16" x14ac:dyDescent="0.2">
      <c r="A54" s="19" t="s">
        <v>44</v>
      </c>
      <c r="B54" s="42" t="s">
        <v>67</v>
      </c>
    </row>
  </sheetData>
  <sheetProtection algorithmName="SHA-512" hashValue="FWRQKYJcfxq3xMg0GEYCQdXQw9QPTIlO5CECY0oFChZQwacRwa677uL19ABoOKLcrB9fUvT2f19D30t+t1I1yg==" saltValue="O0OemNReEWqIR3JzsOtepA==" spinCount="100000" sheet="1" objects="1" scenarios="1"/>
  <pageMargins left="0.25" right="0.25" top="0.75" bottom="0.75" header="0.3" footer="0.3"/>
  <pageSetup paperSize="9" scale="6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C8DCB16117F41ADA1A081BEE15E46" ma:contentTypeVersion="10" ma:contentTypeDescription="Een nieuw document maken." ma:contentTypeScope="" ma:versionID="3ac9c409c1b7c06d8e94644b58b98434">
  <xsd:schema xmlns:xsd="http://www.w3.org/2001/XMLSchema" xmlns:xs="http://www.w3.org/2001/XMLSchema" xmlns:p="http://schemas.microsoft.com/office/2006/metadata/properties" xmlns:ns2="79cb812a-4f45-45da-a3e4-e49b77f0a62f" xmlns:ns3="c3226475-9f2e-43e1-a3e9-9e4da28a8c5f" targetNamespace="http://schemas.microsoft.com/office/2006/metadata/properties" ma:root="true" ma:fieldsID="bc127d6c26b19588922677ce51d40b92" ns2:_="" ns3:_="">
    <xsd:import namespace="79cb812a-4f45-45da-a3e4-e49b77f0a62f"/>
    <xsd:import namespace="c3226475-9f2e-43e1-a3e9-9e4da28a8c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cb812a-4f45-45da-a3e4-e49b77f0a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607d4c4-a65f-494f-9ec2-a493c63434f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226475-9f2e-43e1-a3e9-9e4da28a8c5f"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48392e28-ef90-405e-b884-a2d04e1f13f6}" ma:internalName="TaxCatchAll" ma:showField="CatchAllData" ma:web="c3226475-9f2e-43e1-a3e9-9e4da28a8c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3226475-9f2e-43e1-a3e9-9e4da28a8c5f" xsi:nil="true"/>
    <lcf76f155ced4ddcb4097134ff3c332f xmlns="79cb812a-4f45-45da-a3e4-e49b77f0a6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EC7E8F-EB7D-4A79-BE62-44F8596713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cb812a-4f45-45da-a3e4-e49b77f0a62f"/>
    <ds:schemaRef ds:uri="c3226475-9f2e-43e1-a3e9-9e4da28a8c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633599-7406-4F2A-BC9A-B28CE7DBAAE9}">
  <ds:schemaRefs>
    <ds:schemaRef ds:uri="http://schemas.microsoft.com/sharepoint/v3/contenttype/forms"/>
  </ds:schemaRefs>
</ds:datastoreItem>
</file>

<file path=customXml/itemProps3.xml><?xml version="1.0" encoding="utf-8"?>
<ds:datastoreItem xmlns:ds="http://schemas.openxmlformats.org/officeDocument/2006/customXml" ds:itemID="{2F6B4E46-EAF6-4BE0-B957-CE6FE18F4BDE}">
  <ds:schemaRefs>
    <ds:schemaRef ds:uri="79cb812a-4f45-45da-a3e4-e49b77f0a62f"/>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c3226475-9f2e-43e1-a3e9-9e4da28a8c5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Template</vt:lpstr>
      <vt:lpstr>Uitwerking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Remco Schuil</dc:creator>
  <cp:keywords/>
  <dc:description/>
  <cp:lastModifiedBy>Microsoft Office User</cp:lastModifiedBy>
  <cp:revision/>
  <dcterms:created xsi:type="dcterms:W3CDTF">2020-02-05T12:15:47Z</dcterms:created>
  <dcterms:modified xsi:type="dcterms:W3CDTF">2023-05-05T11:53:25Z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0x010100E99C8DCB16117F41ADA1A081BEE15E46</vt:lpwstr>
  </property>
  <property fmtid="{D5CDD505-2E9C-101B-9397-08002B2CF9AE}" pid="3" name="MediaServiceImageTags">
    <vt:lpwstr/>
  </property>
</Properties>
</file>